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tarias-my.sharepoint.com/personal/may-lisbeth_norum_vitari_no/Documents/May-Lisbeth/Ranheim basket/Budsjett år 2023/"/>
    </mc:Choice>
  </mc:AlternateContent>
  <xr:revisionPtr revIDLastSave="106" documentId="8_{DF89E961-D974-4C0B-9479-4DABAB72C472}" xr6:coauthVersionLast="47" xr6:coauthVersionMax="47" xr10:uidLastSave="{4DA3D652-486F-4550-A19F-3420D055AC4B}"/>
  <bookViews>
    <workbookView xWindow="-28898" yWindow="-98" windowWidth="28996" windowHeight="15796" xr2:uid="{147EDEBC-B0A0-49D8-AD9D-CD3A6F2CEC82}"/>
  </bookViews>
  <sheets>
    <sheet name="Bask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3" i="1" l="1"/>
  <c r="E98" i="1" l="1"/>
  <c r="D46" i="1" l="1"/>
  <c r="D78" i="1"/>
  <c r="D74" i="1"/>
  <c r="D65" i="1"/>
  <c r="D63" i="1"/>
  <c r="D40" i="1"/>
  <c r="D38" i="1"/>
  <c r="D29" i="1"/>
  <c r="D25" i="1"/>
  <c r="D22" i="1"/>
  <c r="D17" i="1"/>
  <c r="D13" i="1"/>
  <c r="D80" i="1" l="1"/>
  <c r="D31" i="1"/>
  <c r="D82" i="1" l="1"/>
  <c r="D90" i="1" s="1"/>
  <c r="E80" i="1"/>
  <c r="C80" i="1"/>
  <c r="C31" i="1"/>
  <c r="C82" i="1" l="1"/>
  <c r="D96" i="1"/>
  <c r="E96" i="1" s="1"/>
  <c r="E90" i="1"/>
</calcChain>
</file>

<file path=xl/sharedStrings.xml><?xml version="1.0" encoding="utf-8"?>
<sst xmlns="http://schemas.openxmlformats.org/spreadsheetml/2006/main" count="121" uniqueCount="119">
  <si>
    <t>Fyll ut sekkeposter  i V.1.0. innen 25.10.2022. Føringer for budsjett 2023 er oversendt i eget dokument til styreleder avd.( samme som 2022). Nye kontoer legges inn ved å sette inn ekstra linje for riktig samlepost.</t>
  </si>
  <si>
    <t>Fylles ut avdelinger</t>
  </si>
  <si>
    <t>Resultat balansekolonne</t>
  </si>
  <si>
    <t>Budsjett 2022</t>
  </si>
  <si>
    <t>Budsjett 2023</t>
  </si>
  <si>
    <t>Onestop rep.</t>
  </si>
  <si>
    <t>Kontonr</t>
  </si>
  <si>
    <t>Tekst</t>
  </si>
  <si>
    <t>DRIFTSINNTEKTER</t>
  </si>
  <si>
    <t>Salg, avgiftspliktig høy sats</t>
  </si>
  <si>
    <t>Sponsor- og samarbeidsavtaler avg.pliktig</t>
  </si>
  <si>
    <t>Sponsor- og samarbeidsavtaler avg.fritt</t>
  </si>
  <si>
    <t>Kiosksalg</t>
  </si>
  <si>
    <t>Sum salgsinntekter</t>
  </si>
  <si>
    <t>Inntekter fra dugnad (Hallvakt)</t>
  </si>
  <si>
    <t>Inntekter egne arrangement</t>
  </si>
  <si>
    <t>Sum dugnad/arrangementsinntekter</t>
  </si>
  <si>
    <t>LAM-midler</t>
  </si>
  <si>
    <t>Aktivitet og driftsstøtte</t>
  </si>
  <si>
    <t>Andre tilskudd</t>
  </si>
  <si>
    <t>Kompensasjon Covid-19</t>
  </si>
  <si>
    <t>Sum tilskudd</t>
  </si>
  <si>
    <t>Treningsavgift</t>
  </si>
  <si>
    <t>Periodisering av treningsavgift</t>
  </si>
  <si>
    <t>Sum medlemsinntekter</t>
  </si>
  <si>
    <t>Lotteri/Bingo</t>
  </si>
  <si>
    <t>Andre inntekter</t>
  </si>
  <si>
    <t>MVA-kompensasjon</t>
  </si>
  <si>
    <t>Sum andre salgsinntekter</t>
  </si>
  <si>
    <t>SUM DRIFTSINNTEKTER</t>
  </si>
  <si>
    <t>DRIFTSKOSTNADER</t>
  </si>
  <si>
    <t>Lisens</t>
  </si>
  <si>
    <t>Påmelding seriespill</t>
  </si>
  <si>
    <t>Påmelding turneringer</t>
  </si>
  <si>
    <t>Deltakelse i andres stevner</t>
  </si>
  <si>
    <t>Sum kontingent/avgifter</t>
  </si>
  <si>
    <t>Kostnader kiosk</t>
  </si>
  <si>
    <t>Sum varekostnader</t>
  </si>
  <si>
    <t>Lønn/Honorarer</t>
  </si>
  <si>
    <t>Lønn Adm</t>
  </si>
  <si>
    <t>Feriepenger</t>
  </si>
  <si>
    <t>Arbeidsgiveravgift</t>
  </si>
  <si>
    <t>Arbeidsgiveravg. av påløpne feriepenger</t>
  </si>
  <si>
    <t>Sum personalkostnader</t>
  </si>
  <si>
    <t>Treningsutstyr</t>
  </si>
  <si>
    <t>Reiseutgifter</t>
  </si>
  <si>
    <t>Annen kostnadsgodtgjørelser</t>
  </si>
  <si>
    <t>Utøvermøter, sosiale samlinger</t>
  </si>
  <si>
    <t>Gaver, fradragsberettiget</t>
  </si>
  <si>
    <t>Premier</t>
  </si>
  <si>
    <t>Generalforsamling</t>
  </si>
  <si>
    <t>Bank og kortgebyrer</t>
  </si>
  <si>
    <t>Gebyr Vipps</t>
  </si>
  <si>
    <t>Annen kostnad m/fradrag</t>
  </si>
  <si>
    <t>Intern salg adm. Særidretter</t>
  </si>
  <si>
    <t>Intern leie klubbhus</t>
  </si>
  <si>
    <t>Andre driftkostnader</t>
  </si>
  <si>
    <t>Bilgodtgjørelse, oppgavepliktig</t>
  </si>
  <si>
    <t>Sum diverse kostnader</t>
  </si>
  <si>
    <t>Annet driftsmateriale</t>
  </si>
  <si>
    <t>Sum anlegg- og lokalkostnader</t>
  </si>
  <si>
    <t>Leie datasystemer</t>
  </si>
  <si>
    <t>Programvareanskaffelser</t>
  </si>
  <si>
    <t>Innkjøp trøyer</t>
  </si>
  <si>
    <t>Innkjøp bekledning trenere</t>
  </si>
  <si>
    <t>Innkjøp drakter/bekledning spillere</t>
  </si>
  <si>
    <t>Arrangementsutgifter</t>
  </si>
  <si>
    <t>Møter / kurs / utdanning</t>
  </si>
  <si>
    <t>Annen kontorkostnad</t>
  </si>
  <si>
    <t>Sum administrasjonskostnader</t>
  </si>
  <si>
    <t>Godtgjørelse trenere</t>
  </si>
  <si>
    <t>Dommerutgifter</t>
  </si>
  <si>
    <t>Annen kostnad dommere</t>
  </si>
  <si>
    <t>Sum godtgjørelse/honorarer</t>
  </si>
  <si>
    <t>SUM DRIFTSKOSTNADER</t>
  </si>
  <si>
    <t>DRIFTSRESULTAT</t>
  </si>
  <si>
    <t>FINANSINNT. OG -KOSTN.</t>
  </si>
  <si>
    <t>Renteinntekter bank</t>
  </si>
  <si>
    <t>ORD. RESULTAT FØR SKATT</t>
  </si>
  <si>
    <t>EKSTRAORDINÆRE POSTER</t>
  </si>
  <si>
    <t>Trønderenergi, Ranheim Papir, Itema, Malino</t>
  </si>
  <si>
    <t>Basketskole og Easybasket des</t>
  </si>
  <si>
    <t>Usikkert beløp, har ikke fått noe for år 2022</t>
  </si>
  <si>
    <t>Betale spillelisens for de spillere som trenger støtte</t>
  </si>
  <si>
    <t>Kiosk ved Easy basket des</t>
  </si>
  <si>
    <t>Kick off ol</t>
  </si>
  <si>
    <t>Premie til Easy basket des</t>
  </si>
  <si>
    <t>Betales til RIL for adm. Av særidretter, betales etter fordelingsnøkkel, setter opp det samme som år 2022</t>
  </si>
  <si>
    <t>Apirantkurs, kamplederkurs, utvikling trenere</t>
  </si>
  <si>
    <t>6 lag i serien, snitt 10 hjemmekamper a 800,- (60 hjemmekamper a 800)</t>
  </si>
  <si>
    <t>Grasrota andel og Max bingo</t>
  </si>
  <si>
    <t>Salg klubbklær avg.fritt</t>
  </si>
  <si>
    <t>Inntekter fra dugnad lagene</t>
  </si>
  <si>
    <t>Dugnad for lagene</t>
  </si>
  <si>
    <t>Fellesdugnad. Hallvakt Vikåsen, vi får 60% av totalbeløp, 40% går til hovedlaget</t>
  </si>
  <si>
    <t>Fikk 8252,- i år 2022</t>
  </si>
  <si>
    <t>Litt økning i aktivitetsavgiften pluss øknining av medlemmer</t>
  </si>
  <si>
    <t>Fikk 22.915,- i år 2022</t>
  </si>
  <si>
    <t>Ranheims patriotene, egenandeler</t>
  </si>
  <si>
    <t>Reise til seriespill i Molde og Ålesund, 5 lag (Senior, U17, U16, U15, U14, U13) 6 lag istendenfor 5. 5000 hver</t>
  </si>
  <si>
    <t>Avgifter Spond</t>
  </si>
  <si>
    <t>Nytt gebyr som har kommet inn pga bruk av Spond</t>
  </si>
  <si>
    <t>Easybasket og kaffesalg Vipps lagkasser</t>
  </si>
  <si>
    <t>1 lag ekstra påmelding for år 2023</t>
  </si>
  <si>
    <t>Ammerud og Easy basket</t>
  </si>
  <si>
    <t>Flere lag, flere trenere</t>
  </si>
  <si>
    <t>Intern leie aktivitetshall</t>
  </si>
  <si>
    <t>Leie ekstra tid i Ranheimshallen</t>
  </si>
  <si>
    <t>Innkjøp nye spilledrakter, fått mange nye spillere på basket, samt spillerne har blitt større</t>
  </si>
  <si>
    <t xml:space="preserve">Ikke lagt inn i budsjett i oktober, varelager pr des-22 </t>
  </si>
  <si>
    <t>Endret etter mottatt regnskap pr 31.12.22</t>
  </si>
  <si>
    <t>Ingen ansatte hos oss som har lønn over 80.000,- pr år</t>
  </si>
  <si>
    <t>Innkjøp nytt utstyr</t>
  </si>
  <si>
    <t>Overskudd til bruk fra år 2022 (overskudd over 5%)</t>
  </si>
  <si>
    <t>Forventet resultat år 2023 (5%) av omsetning</t>
  </si>
  <si>
    <t>Resultat i minus</t>
  </si>
  <si>
    <t>Til gode bruk av overskudd år 2022</t>
  </si>
  <si>
    <t>ÅRSRESULTAT, underskudd</t>
  </si>
  <si>
    <t>Resultat av hovedlaget forventet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</si>
</sst>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kr&quot;\ * #,##0.00_ ;_ &quot;kr&quot;\ * \-#,##0.00_ ;_ &quot;kr&quot;\ * &quot;-&quot;??_ ;_ @_ "/>
    <numFmt numFmtId="165" formatCode="#,##0_ ;\-#,##0\ "/>
    <numFmt numFmtId="166" formatCode="0_ ;\-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E8B57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9" xfId="0" applyBorder="1"/>
    <xf numFmtId="164" fontId="1" fillId="0" borderId="10" xfId="0" applyNumberFormat="1" applyFont="1" applyBorder="1"/>
    <xf numFmtId="0" fontId="2" fillId="0" borderId="0" xfId="0" applyFont="1"/>
    <xf numFmtId="0" fontId="1" fillId="0" borderId="11" xfId="0" applyFont="1" applyBorder="1"/>
    <xf numFmtId="0" fontId="1" fillId="0" borderId="12" xfId="0" applyFont="1" applyBorder="1"/>
    <xf numFmtId="164" fontId="1" fillId="0" borderId="11" xfId="0" applyNumberFormat="1" applyFont="1" applyBorder="1"/>
    <xf numFmtId="0" fontId="1" fillId="0" borderId="0" xfId="0" applyFont="1"/>
    <xf numFmtId="49" fontId="0" fillId="0" borderId="0" xfId="0" applyNumberFormat="1"/>
    <xf numFmtId="49" fontId="1" fillId="0" borderId="0" xfId="0" applyNumberFormat="1" applyFont="1"/>
    <xf numFmtId="0" fontId="0" fillId="2" borderId="0" xfId="0" applyFill="1"/>
    <xf numFmtId="49" fontId="0" fillId="2" borderId="0" xfId="0" applyNumberFormat="1" applyFill="1"/>
    <xf numFmtId="49" fontId="3" fillId="0" borderId="0" xfId="0" applyNumberFormat="1" applyFont="1"/>
    <xf numFmtId="164" fontId="4" fillId="3" borderId="0" xfId="0" applyNumberFormat="1" applyFont="1" applyFill="1"/>
    <xf numFmtId="164" fontId="0" fillId="0" borderId="0" xfId="0" applyNumberFormat="1"/>
    <xf numFmtId="164" fontId="4" fillId="0" borderId="0" xfId="0" applyNumberFormat="1" applyFont="1"/>
    <xf numFmtId="165" fontId="1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66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49" fontId="6" fillId="0" borderId="0" xfId="0" applyNumberFormat="1" applyFont="1"/>
    <xf numFmtId="164" fontId="7" fillId="3" borderId="0" xfId="0" applyNumberFormat="1" applyFont="1" applyFill="1"/>
    <xf numFmtId="165" fontId="6" fillId="0" borderId="0" xfId="0" applyNumberFormat="1" applyFont="1"/>
    <xf numFmtId="164" fontId="6" fillId="0" borderId="0" xfId="0" applyNumberFormat="1" applyFont="1"/>
    <xf numFmtId="49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3" fontId="6" fillId="0" borderId="0" xfId="0" applyNumberFormat="1" applyFont="1"/>
    <xf numFmtId="3" fontId="8" fillId="0" borderId="0" xfId="0" applyNumberFormat="1" applyFont="1"/>
    <xf numFmtId="0" fontId="1" fillId="0" borderId="1" xfId="0" applyFont="1" applyBorder="1" applyAlignment="1">
      <alignment vertical="center" wrapText="1" shrinkToFit="1"/>
    </xf>
    <xf numFmtId="0" fontId="1" fillId="0" borderId="2" xfId="0" applyFont="1" applyBorder="1" applyAlignment="1">
      <alignment vertical="center" wrapText="1" shrinkToFit="1"/>
    </xf>
    <xf numFmtId="0" fontId="1" fillId="0" borderId="3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1" fillId="0" borderId="0" xfId="0" applyFont="1" applyAlignment="1">
      <alignment vertical="center" wrapText="1" shrinkToFit="1"/>
    </xf>
    <xf numFmtId="0" fontId="1" fillId="0" borderId="5" xfId="0" applyFont="1" applyBorder="1" applyAlignment="1">
      <alignment vertical="center" wrapText="1" shrinkToFit="1"/>
    </xf>
    <xf numFmtId="0" fontId="1" fillId="0" borderId="6" xfId="0" applyFont="1" applyBorder="1" applyAlignment="1">
      <alignment vertical="center" wrapText="1" shrinkToFit="1"/>
    </xf>
    <xf numFmtId="0" fontId="1" fillId="0" borderId="8" xfId="0" applyFont="1" applyBorder="1" applyAlignment="1">
      <alignment vertical="center" wrapText="1" shrinkToFit="1"/>
    </xf>
    <xf numFmtId="0" fontId="1" fillId="0" borderId="7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8FCE6-2FE5-4A77-9546-3CDF0FD5B0AC}">
  <dimension ref="A1:H103"/>
  <sheetViews>
    <sheetView tabSelected="1" topLeftCell="A69" workbookViewId="0">
      <selection activeCell="E104" sqref="E104"/>
    </sheetView>
  </sheetViews>
  <sheetFormatPr baseColWidth="10" defaultRowHeight="14.5" x14ac:dyDescent="0.35"/>
  <cols>
    <col min="2" max="2" width="45.1796875" customWidth="1"/>
    <col min="3" max="3" width="14.1796875" bestFit="1" customWidth="1"/>
    <col min="4" max="4" width="14.453125" customWidth="1"/>
    <col min="5" max="5" width="21.453125" customWidth="1"/>
  </cols>
  <sheetData>
    <row r="1" spans="1:8" x14ac:dyDescent="0.35">
      <c r="A1" s="32" t="s">
        <v>0</v>
      </c>
      <c r="B1" s="33"/>
      <c r="C1" s="34"/>
      <c r="D1" s="41" t="s">
        <v>1</v>
      </c>
      <c r="E1" s="42"/>
    </row>
    <row r="2" spans="1:8" x14ac:dyDescent="0.35">
      <c r="A2" s="35"/>
      <c r="B2" s="36"/>
      <c r="C2" s="37"/>
      <c r="D2" s="43"/>
      <c r="E2" s="44"/>
    </row>
    <row r="3" spans="1:8" ht="15" thickBot="1" x14ac:dyDescent="0.4">
      <c r="A3" s="35"/>
      <c r="B3" s="36"/>
      <c r="C3" s="37"/>
      <c r="D3" s="45"/>
      <c r="E3" s="46"/>
    </row>
    <row r="4" spans="1:8" ht="15" thickBot="1" x14ac:dyDescent="0.4">
      <c r="A4" s="38"/>
      <c r="B4" s="39"/>
      <c r="C4" s="40"/>
      <c r="D4" s="1"/>
      <c r="E4" s="2" t="s">
        <v>110</v>
      </c>
    </row>
    <row r="5" spans="1:8" ht="16" thickBot="1" x14ac:dyDescent="0.4">
      <c r="A5" s="3" t="s">
        <v>2</v>
      </c>
      <c r="C5" s="4" t="s">
        <v>3</v>
      </c>
      <c r="D5" s="5" t="s">
        <v>4</v>
      </c>
      <c r="E5" s="6" t="s">
        <v>5</v>
      </c>
    </row>
    <row r="6" spans="1:8" x14ac:dyDescent="0.35">
      <c r="A6" s="7" t="s">
        <v>6</v>
      </c>
      <c r="B6" s="7" t="s">
        <v>7</v>
      </c>
    </row>
    <row r="7" spans="1:8" x14ac:dyDescent="0.35">
      <c r="A7">
        <v>0</v>
      </c>
      <c r="B7" s="12" t="s">
        <v>8</v>
      </c>
    </row>
    <row r="8" spans="1:8" x14ac:dyDescent="0.35">
      <c r="A8">
        <v>3000</v>
      </c>
      <c r="B8" t="s">
        <v>9</v>
      </c>
      <c r="C8" s="13"/>
      <c r="D8" s="17">
        <v>0</v>
      </c>
      <c r="E8" s="14"/>
    </row>
    <row r="9" spans="1:8" s="20" customFormat="1" x14ac:dyDescent="0.35">
      <c r="A9" s="22">
        <v>3001</v>
      </c>
      <c r="B9" s="23" t="s">
        <v>10</v>
      </c>
      <c r="C9" s="24"/>
      <c r="D9" s="30">
        <v>-41500</v>
      </c>
      <c r="E9" s="26"/>
      <c r="F9" s="22" t="s">
        <v>80</v>
      </c>
      <c r="G9" s="22"/>
      <c r="H9" s="22"/>
    </row>
    <row r="10" spans="1:8" x14ac:dyDescent="0.35">
      <c r="A10" s="22">
        <v>3120</v>
      </c>
      <c r="B10" s="23" t="s">
        <v>11</v>
      </c>
      <c r="C10" s="24"/>
      <c r="D10" s="30">
        <v>0</v>
      </c>
      <c r="E10" s="26"/>
      <c r="F10" s="22"/>
      <c r="G10" s="22"/>
      <c r="H10" s="22"/>
    </row>
    <row r="11" spans="1:8" x14ac:dyDescent="0.35">
      <c r="A11" s="22">
        <v>3125</v>
      </c>
      <c r="B11" s="23" t="s">
        <v>91</v>
      </c>
      <c r="C11" s="24"/>
      <c r="D11" s="30">
        <v>-10000</v>
      </c>
      <c r="E11" s="21"/>
      <c r="F11" s="22" t="s">
        <v>109</v>
      </c>
      <c r="G11" s="22"/>
      <c r="H11" s="22"/>
    </row>
    <row r="12" spans="1:8" s="20" customFormat="1" x14ac:dyDescent="0.35">
      <c r="A12" s="22">
        <v>3210</v>
      </c>
      <c r="B12" s="23" t="s">
        <v>12</v>
      </c>
      <c r="C12" s="24"/>
      <c r="D12" s="30">
        <v>-15000</v>
      </c>
      <c r="E12" s="21"/>
      <c r="F12" s="22" t="s">
        <v>102</v>
      </c>
      <c r="G12" s="22"/>
      <c r="H12" s="22"/>
    </row>
    <row r="13" spans="1:8" x14ac:dyDescent="0.35">
      <c r="A13" s="22">
        <v>0</v>
      </c>
      <c r="B13" s="27" t="s">
        <v>13</v>
      </c>
      <c r="C13" s="24">
        <v>-64000</v>
      </c>
      <c r="D13" s="31">
        <f>SUM(D8:D12)</f>
        <v>-66500</v>
      </c>
      <c r="E13" s="26">
        <v>0</v>
      </c>
      <c r="F13" s="22"/>
      <c r="G13" s="22"/>
      <c r="H13" s="22"/>
    </row>
    <row r="14" spans="1:8" x14ac:dyDescent="0.35">
      <c r="A14" s="22">
        <v>3215</v>
      </c>
      <c r="B14" s="23" t="s">
        <v>92</v>
      </c>
      <c r="C14" s="24"/>
      <c r="D14" s="30">
        <v>-50000</v>
      </c>
      <c r="E14" s="21"/>
      <c r="F14" s="22" t="s">
        <v>93</v>
      </c>
      <c r="G14" s="22"/>
      <c r="H14" s="22"/>
    </row>
    <row r="15" spans="1:8" s="20" customFormat="1" x14ac:dyDescent="0.35">
      <c r="A15" s="22">
        <v>3216</v>
      </c>
      <c r="B15" s="22" t="s">
        <v>14</v>
      </c>
      <c r="C15" s="24"/>
      <c r="D15" s="30">
        <v>-62500</v>
      </c>
      <c r="E15" s="21"/>
      <c r="F15" s="22" t="s">
        <v>94</v>
      </c>
      <c r="G15" s="22"/>
      <c r="H15" s="22"/>
    </row>
    <row r="16" spans="1:8" s="20" customFormat="1" x14ac:dyDescent="0.35">
      <c r="A16" s="22">
        <v>3250</v>
      </c>
      <c r="B16" s="22" t="s">
        <v>15</v>
      </c>
      <c r="C16" s="24"/>
      <c r="D16" s="30">
        <v>-10000</v>
      </c>
      <c r="E16" s="26"/>
      <c r="F16" s="22" t="s">
        <v>81</v>
      </c>
      <c r="G16" s="22"/>
      <c r="H16" s="22"/>
    </row>
    <row r="17" spans="1:8" x14ac:dyDescent="0.35">
      <c r="A17" s="29">
        <v>0</v>
      </c>
      <c r="B17" s="27" t="s">
        <v>16</v>
      </c>
      <c r="C17" s="24">
        <v>-60000</v>
      </c>
      <c r="D17" s="31">
        <f>SUM(D15:D16)</f>
        <v>-72500</v>
      </c>
      <c r="E17" s="26">
        <v>0</v>
      </c>
      <c r="F17" s="22"/>
      <c r="G17" s="22"/>
      <c r="H17" s="22"/>
    </row>
    <row r="18" spans="1:8" s="20" customFormat="1" x14ac:dyDescent="0.35">
      <c r="A18" s="22">
        <v>3441</v>
      </c>
      <c r="B18" s="22" t="s">
        <v>17</v>
      </c>
      <c r="C18" s="24"/>
      <c r="D18" s="30">
        <v>-40000</v>
      </c>
      <c r="E18" s="26"/>
      <c r="F18" s="22" t="s">
        <v>82</v>
      </c>
      <c r="G18" s="22"/>
      <c r="H18" s="22"/>
    </row>
    <row r="19" spans="1:8" s="20" customFormat="1" x14ac:dyDescent="0.35">
      <c r="A19" s="22">
        <v>3410</v>
      </c>
      <c r="B19" s="22" t="s">
        <v>18</v>
      </c>
      <c r="C19" s="24"/>
      <c r="D19" s="30">
        <v>-8500</v>
      </c>
      <c r="E19" s="21"/>
      <c r="F19" s="22" t="s">
        <v>95</v>
      </c>
      <c r="G19" s="22"/>
      <c r="H19" s="22"/>
    </row>
    <row r="20" spans="1:8" s="20" customFormat="1" x14ac:dyDescent="0.35">
      <c r="A20" s="22">
        <v>3440</v>
      </c>
      <c r="B20" s="22" t="s">
        <v>19</v>
      </c>
      <c r="C20" s="24"/>
      <c r="D20" s="30">
        <v>-20000</v>
      </c>
      <c r="E20" s="26"/>
      <c r="F20" s="22" t="s">
        <v>82</v>
      </c>
      <c r="G20" s="22"/>
      <c r="H20" s="22"/>
    </row>
    <row r="21" spans="1:8" s="20" customFormat="1" x14ac:dyDescent="0.35">
      <c r="A21" s="22">
        <v>3442</v>
      </c>
      <c r="B21" s="23" t="s">
        <v>20</v>
      </c>
      <c r="C21" s="24"/>
      <c r="D21" s="30">
        <v>0</v>
      </c>
      <c r="E21" s="26"/>
      <c r="F21" s="22"/>
      <c r="G21" s="22"/>
      <c r="H21" s="22"/>
    </row>
    <row r="22" spans="1:8" x14ac:dyDescent="0.35">
      <c r="A22" s="29">
        <v>0</v>
      </c>
      <c r="B22" s="27" t="s">
        <v>21</v>
      </c>
      <c r="C22" s="24">
        <v>-55724.83</v>
      </c>
      <c r="D22" s="31">
        <f>SUM(D18:D21)</f>
        <v>-68500</v>
      </c>
      <c r="E22" s="26">
        <v>0</v>
      </c>
      <c r="F22" s="22"/>
      <c r="G22" s="22"/>
      <c r="H22" s="22"/>
    </row>
    <row r="23" spans="1:8" s="20" customFormat="1" x14ac:dyDescent="0.35">
      <c r="A23" s="22">
        <v>3930</v>
      </c>
      <c r="B23" s="23" t="s">
        <v>22</v>
      </c>
      <c r="C23" s="24"/>
      <c r="D23" s="30">
        <v>-250000</v>
      </c>
      <c r="E23" s="26"/>
      <c r="F23" s="22" t="s">
        <v>96</v>
      </c>
      <c r="G23" s="22"/>
      <c r="H23" s="22"/>
    </row>
    <row r="24" spans="1:8" x14ac:dyDescent="0.35">
      <c r="A24" s="22">
        <v>3931</v>
      </c>
      <c r="B24" s="23" t="s">
        <v>23</v>
      </c>
      <c r="C24" s="24"/>
      <c r="D24" s="30">
        <v>0</v>
      </c>
      <c r="E24" s="26"/>
      <c r="F24" s="22"/>
      <c r="G24" s="22"/>
      <c r="H24" s="22"/>
    </row>
    <row r="25" spans="1:8" x14ac:dyDescent="0.35">
      <c r="A25" s="22">
        <v>0</v>
      </c>
      <c r="B25" s="27" t="s">
        <v>24</v>
      </c>
      <c r="C25" s="24">
        <v>-200000</v>
      </c>
      <c r="D25" s="31">
        <f>SUM(D23:D24)</f>
        <v>-250000</v>
      </c>
      <c r="E25" s="26">
        <v>0</v>
      </c>
      <c r="F25" s="22"/>
      <c r="G25" s="22"/>
      <c r="H25" s="22"/>
    </row>
    <row r="26" spans="1:8" s="20" customFormat="1" x14ac:dyDescent="0.35">
      <c r="A26" s="22">
        <v>3960</v>
      </c>
      <c r="B26" s="23" t="s">
        <v>25</v>
      </c>
      <c r="C26" s="24"/>
      <c r="D26" s="30">
        <v>-1500</v>
      </c>
      <c r="E26" s="26"/>
      <c r="F26" s="22" t="s">
        <v>90</v>
      </c>
      <c r="G26" s="22"/>
      <c r="H26" s="22"/>
    </row>
    <row r="27" spans="1:8" s="20" customFormat="1" x14ac:dyDescent="0.35">
      <c r="A27" s="22">
        <v>3990</v>
      </c>
      <c r="B27" s="22" t="s">
        <v>26</v>
      </c>
      <c r="C27" s="24"/>
      <c r="D27" s="30">
        <v>-20000</v>
      </c>
      <c r="E27" s="21"/>
      <c r="F27" s="22" t="s">
        <v>98</v>
      </c>
      <c r="G27" s="22"/>
      <c r="H27" s="22"/>
    </row>
    <row r="28" spans="1:8" s="20" customFormat="1" x14ac:dyDescent="0.35">
      <c r="A28" s="22">
        <v>3991</v>
      </c>
      <c r="B28" s="23" t="s">
        <v>27</v>
      </c>
      <c r="C28" s="24"/>
      <c r="D28" s="30">
        <v>-22000</v>
      </c>
      <c r="E28" s="26"/>
      <c r="F28" s="22" t="s">
        <v>97</v>
      </c>
      <c r="G28" s="22"/>
      <c r="H28" s="22"/>
    </row>
    <row r="29" spans="1:8" x14ac:dyDescent="0.35">
      <c r="A29" s="22">
        <v>0</v>
      </c>
      <c r="B29" s="27" t="s">
        <v>28</v>
      </c>
      <c r="C29" s="24">
        <v>-16000</v>
      </c>
      <c r="D29" s="31">
        <f>SUM(D26:D28)</f>
        <v>-43500</v>
      </c>
      <c r="E29" s="26">
        <v>0</v>
      </c>
      <c r="F29" s="22"/>
      <c r="G29" s="22"/>
      <c r="H29" s="22"/>
    </row>
    <row r="30" spans="1:8" x14ac:dyDescent="0.35">
      <c r="A30" s="22">
        <v>0</v>
      </c>
      <c r="B30" s="23"/>
      <c r="C30" s="24"/>
      <c r="D30" s="30"/>
      <c r="E30" s="26"/>
      <c r="F30" s="22"/>
      <c r="G30" s="22"/>
      <c r="H30" s="22"/>
    </row>
    <row r="31" spans="1:8" s="20" customFormat="1" x14ac:dyDescent="0.35">
      <c r="A31" s="22">
        <v>0</v>
      </c>
      <c r="B31" s="27" t="s">
        <v>29</v>
      </c>
      <c r="C31" s="24">
        <f>C13+C17+C22+C25+C29</f>
        <v>-395724.83</v>
      </c>
      <c r="D31" s="30">
        <f>D13+D17+D22+D25+D29</f>
        <v>-501000</v>
      </c>
      <c r="E31" s="26">
        <v>0</v>
      </c>
      <c r="F31" s="22"/>
      <c r="G31" s="22"/>
      <c r="H31" s="22"/>
    </row>
    <row r="32" spans="1:8" x14ac:dyDescent="0.35">
      <c r="A32" s="10">
        <v>0</v>
      </c>
      <c r="B32" s="11"/>
      <c r="C32" s="11"/>
      <c r="D32" s="11"/>
      <c r="E32" s="11"/>
    </row>
    <row r="33" spans="1:6" x14ac:dyDescent="0.35">
      <c r="A33" s="22">
        <v>0</v>
      </c>
      <c r="B33" s="27" t="s">
        <v>30</v>
      </c>
      <c r="C33" s="13"/>
      <c r="D33" s="14"/>
      <c r="E33" s="14"/>
    </row>
    <row r="34" spans="1:6" s="22" customFormat="1" x14ac:dyDescent="0.35">
      <c r="A34" s="22">
        <v>4025</v>
      </c>
      <c r="B34" s="23" t="s">
        <v>31</v>
      </c>
      <c r="C34" s="24"/>
      <c r="D34" s="25">
        <v>3500</v>
      </c>
      <c r="E34" s="26"/>
      <c r="F34" s="22" t="s">
        <v>83</v>
      </c>
    </row>
    <row r="35" spans="1:6" s="22" customFormat="1" x14ac:dyDescent="0.35">
      <c r="A35" s="22">
        <v>7410</v>
      </c>
      <c r="B35" s="23" t="s">
        <v>32</v>
      </c>
      <c r="C35" s="24"/>
      <c r="D35" s="25">
        <v>48000</v>
      </c>
      <c r="E35" s="21"/>
      <c r="F35" s="22" t="s">
        <v>103</v>
      </c>
    </row>
    <row r="36" spans="1:6" s="22" customFormat="1" x14ac:dyDescent="0.35">
      <c r="A36" s="22">
        <v>7411</v>
      </c>
      <c r="B36" s="23" t="s">
        <v>33</v>
      </c>
      <c r="C36" s="24"/>
      <c r="D36" s="25">
        <v>25000</v>
      </c>
      <c r="E36" s="26"/>
      <c r="F36" s="22" t="s">
        <v>104</v>
      </c>
    </row>
    <row r="37" spans="1:6" s="22" customFormat="1" x14ac:dyDescent="0.35">
      <c r="A37" s="22">
        <v>7412</v>
      </c>
      <c r="B37" s="23" t="s">
        <v>34</v>
      </c>
      <c r="C37" s="24"/>
      <c r="D37" s="25">
        <v>0</v>
      </c>
      <c r="E37" s="26"/>
    </row>
    <row r="38" spans="1:6" s="22" customFormat="1" x14ac:dyDescent="0.35">
      <c r="A38" s="22">
        <v>0</v>
      </c>
      <c r="B38" s="27" t="s">
        <v>35</v>
      </c>
      <c r="C38" s="24">
        <v>50500</v>
      </c>
      <c r="D38" s="28">
        <f>SUM(D34:D37)</f>
        <v>76500</v>
      </c>
      <c r="E38" s="26">
        <v>0</v>
      </c>
    </row>
    <row r="39" spans="1:6" s="22" customFormat="1" x14ac:dyDescent="0.35">
      <c r="A39" s="22">
        <v>4355</v>
      </c>
      <c r="B39" s="23" t="s">
        <v>36</v>
      </c>
      <c r="C39" s="24"/>
      <c r="D39" s="25">
        <v>3000</v>
      </c>
      <c r="E39" s="26"/>
      <c r="F39" s="22" t="s">
        <v>84</v>
      </c>
    </row>
    <row r="40" spans="1:6" s="22" customFormat="1" x14ac:dyDescent="0.35">
      <c r="A40" s="29">
        <v>0</v>
      </c>
      <c r="B40" s="27" t="s">
        <v>37</v>
      </c>
      <c r="C40" s="24">
        <v>0</v>
      </c>
      <c r="D40" s="28">
        <f>SUM(D39)</f>
        <v>3000</v>
      </c>
      <c r="E40" s="26">
        <v>0</v>
      </c>
    </row>
    <row r="41" spans="1:6" s="22" customFormat="1" x14ac:dyDescent="0.35">
      <c r="A41" s="22">
        <v>5001</v>
      </c>
      <c r="B41" s="23" t="s">
        <v>38</v>
      </c>
      <c r="C41" s="24"/>
      <c r="D41" s="30">
        <v>180000</v>
      </c>
      <c r="E41" s="26"/>
      <c r="F41" s="22" t="s">
        <v>105</v>
      </c>
    </row>
    <row r="42" spans="1:6" s="22" customFormat="1" x14ac:dyDescent="0.35">
      <c r="A42" s="22">
        <v>5010</v>
      </c>
      <c r="B42" s="23" t="s">
        <v>39</v>
      </c>
      <c r="C42" s="24"/>
      <c r="D42" s="30">
        <v>0</v>
      </c>
      <c r="E42" s="26"/>
    </row>
    <row r="43" spans="1:6" s="22" customFormat="1" x14ac:dyDescent="0.35">
      <c r="A43" s="22">
        <v>5092</v>
      </c>
      <c r="B43" s="23" t="s">
        <v>40</v>
      </c>
      <c r="C43" s="24"/>
      <c r="D43" s="30">
        <v>21600</v>
      </c>
      <c r="E43" s="26"/>
    </row>
    <row r="44" spans="1:6" s="22" customFormat="1" x14ac:dyDescent="0.35">
      <c r="A44" s="22">
        <v>5400</v>
      </c>
      <c r="B44" s="23" t="s">
        <v>41</v>
      </c>
      <c r="C44" s="24"/>
      <c r="D44" s="30">
        <v>0</v>
      </c>
      <c r="E44" s="21"/>
      <c r="F44" s="22" t="s">
        <v>111</v>
      </c>
    </row>
    <row r="45" spans="1:6" s="22" customFormat="1" x14ac:dyDescent="0.35">
      <c r="A45" s="22">
        <v>5405</v>
      </c>
      <c r="B45" s="23" t="s">
        <v>42</v>
      </c>
      <c r="C45" s="24"/>
      <c r="D45" s="30">
        <v>0</v>
      </c>
      <c r="E45" s="21"/>
    </row>
    <row r="46" spans="1:6" s="22" customFormat="1" x14ac:dyDescent="0.35">
      <c r="A46" s="22">
        <v>0</v>
      </c>
      <c r="B46" s="27" t="s">
        <v>43</v>
      </c>
      <c r="C46" s="24">
        <v>145000</v>
      </c>
      <c r="D46" s="31">
        <f>SUM(D41:D45)</f>
        <v>201600</v>
      </c>
      <c r="E46" s="26">
        <v>0</v>
      </c>
    </row>
    <row r="47" spans="1:6" s="22" customFormat="1" x14ac:dyDescent="0.35">
      <c r="A47" s="22">
        <v>6500</v>
      </c>
      <c r="B47" s="23" t="s">
        <v>44</v>
      </c>
      <c r="C47" s="24"/>
      <c r="D47" s="30">
        <v>20000</v>
      </c>
      <c r="E47" s="26"/>
      <c r="F47" s="22" t="s">
        <v>112</v>
      </c>
    </row>
    <row r="48" spans="1:6" s="22" customFormat="1" x14ac:dyDescent="0.35">
      <c r="A48" s="22">
        <v>7140</v>
      </c>
      <c r="B48" s="22" t="s">
        <v>45</v>
      </c>
      <c r="C48" s="24"/>
      <c r="D48" s="30">
        <v>30000</v>
      </c>
      <c r="E48" s="21"/>
      <c r="F48" s="22" t="s">
        <v>99</v>
      </c>
    </row>
    <row r="49" spans="1:6" s="22" customFormat="1" x14ac:dyDescent="0.35">
      <c r="A49" s="22">
        <v>7199</v>
      </c>
      <c r="B49" s="22" t="s">
        <v>46</v>
      </c>
      <c r="C49" s="24"/>
      <c r="D49" s="30">
        <v>0</v>
      </c>
      <c r="E49" s="26"/>
    </row>
    <row r="50" spans="1:6" s="22" customFormat="1" x14ac:dyDescent="0.35">
      <c r="A50" s="22">
        <v>7301</v>
      </c>
      <c r="B50" s="23" t="s">
        <v>47</v>
      </c>
      <c r="C50" s="24"/>
      <c r="D50" s="30">
        <v>10000</v>
      </c>
      <c r="E50" s="26"/>
      <c r="F50" s="22" t="s">
        <v>85</v>
      </c>
    </row>
    <row r="51" spans="1:6" s="22" customFormat="1" x14ac:dyDescent="0.35">
      <c r="A51" s="22">
        <v>7420</v>
      </c>
      <c r="B51" s="23" t="s">
        <v>48</v>
      </c>
      <c r="C51" s="24"/>
      <c r="D51" s="30">
        <v>1000</v>
      </c>
      <c r="E51" s="26"/>
    </row>
    <row r="52" spans="1:6" s="22" customFormat="1" x14ac:dyDescent="0.35">
      <c r="A52" s="22">
        <v>7425</v>
      </c>
      <c r="B52" s="22" t="s">
        <v>49</v>
      </c>
      <c r="C52" s="24"/>
      <c r="D52" s="30">
        <v>3000</v>
      </c>
      <c r="E52" s="26"/>
      <c r="F52" s="22" t="s">
        <v>86</v>
      </c>
    </row>
    <row r="53" spans="1:6" s="22" customFormat="1" x14ac:dyDescent="0.35">
      <c r="A53" s="22">
        <v>7720</v>
      </c>
      <c r="B53" s="23" t="s">
        <v>50</v>
      </c>
      <c r="C53" s="24"/>
      <c r="D53" s="30">
        <v>0</v>
      </c>
      <c r="E53" s="26"/>
    </row>
    <row r="54" spans="1:6" s="22" customFormat="1" x14ac:dyDescent="0.35">
      <c r="A54" s="22">
        <v>7770</v>
      </c>
      <c r="B54" s="23" t="s">
        <v>51</v>
      </c>
      <c r="C54" s="24"/>
      <c r="D54" s="30">
        <v>1000</v>
      </c>
      <c r="E54" s="26"/>
    </row>
    <row r="55" spans="1:6" s="22" customFormat="1" x14ac:dyDescent="0.35">
      <c r="A55" s="22">
        <v>7772</v>
      </c>
      <c r="B55" s="23" t="s">
        <v>52</v>
      </c>
      <c r="C55" s="24"/>
      <c r="D55" s="30">
        <v>1000</v>
      </c>
      <c r="E55" s="26"/>
    </row>
    <row r="56" spans="1:6" s="22" customFormat="1" x14ac:dyDescent="0.35">
      <c r="A56" s="22">
        <v>7773</v>
      </c>
      <c r="B56" s="23" t="s">
        <v>100</v>
      </c>
      <c r="C56" s="24"/>
      <c r="D56" s="30">
        <v>4000</v>
      </c>
      <c r="E56" s="26"/>
      <c r="F56" s="22" t="s">
        <v>101</v>
      </c>
    </row>
    <row r="57" spans="1:6" s="22" customFormat="1" x14ac:dyDescent="0.35">
      <c r="A57" s="22">
        <v>7788</v>
      </c>
      <c r="B57" s="23" t="s">
        <v>106</v>
      </c>
      <c r="C57" s="24"/>
      <c r="D57" s="30">
        <v>22000</v>
      </c>
      <c r="E57" s="26"/>
      <c r="F57" s="22" t="s">
        <v>107</v>
      </c>
    </row>
    <row r="58" spans="1:6" s="22" customFormat="1" x14ac:dyDescent="0.35">
      <c r="A58" s="22">
        <v>7790</v>
      </c>
      <c r="B58" s="23" t="s">
        <v>53</v>
      </c>
      <c r="C58" s="24"/>
      <c r="D58" s="30">
        <v>0</v>
      </c>
      <c r="E58" s="26"/>
    </row>
    <row r="59" spans="1:6" s="22" customFormat="1" x14ac:dyDescent="0.35">
      <c r="A59" s="22">
        <v>7792</v>
      </c>
      <c r="B59" s="23" t="s">
        <v>54</v>
      </c>
      <c r="C59" s="24"/>
      <c r="D59" s="30">
        <v>27300</v>
      </c>
      <c r="E59" s="26"/>
      <c r="F59" s="22" t="s">
        <v>87</v>
      </c>
    </row>
    <row r="60" spans="1:6" s="22" customFormat="1" x14ac:dyDescent="0.35">
      <c r="A60" s="22">
        <v>7793</v>
      </c>
      <c r="B60" s="23" t="s">
        <v>55</v>
      </c>
      <c r="C60" s="24"/>
      <c r="D60" s="30">
        <v>13650</v>
      </c>
      <c r="E60" s="26"/>
      <c r="F60" s="22" t="s">
        <v>87</v>
      </c>
    </row>
    <row r="61" spans="1:6" s="22" customFormat="1" x14ac:dyDescent="0.35">
      <c r="A61" s="22">
        <v>7798</v>
      </c>
      <c r="B61" s="23" t="s">
        <v>56</v>
      </c>
      <c r="C61" s="24"/>
      <c r="D61" s="30">
        <v>0</v>
      </c>
      <c r="E61" s="26"/>
    </row>
    <row r="62" spans="1:6" s="22" customFormat="1" x14ac:dyDescent="0.35">
      <c r="A62" s="22">
        <v>7100</v>
      </c>
      <c r="B62" s="23" t="s">
        <v>57</v>
      </c>
      <c r="C62" s="24"/>
      <c r="D62" s="30">
        <v>0</v>
      </c>
      <c r="E62" s="26"/>
    </row>
    <row r="63" spans="1:6" s="22" customFormat="1" x14ac:dyDescent="0.35">
      <c r="A63" s="22">
        <v>0</v>
      </c>
      <c r="B63" s="27" t="s">
        <v>58</v>
      </c>
      <c r="C63" s="24">
        <v>127950</v>
      </c>
      <c r="D63" s="31">
        <f>SUM(D47:D62)</f>
        <v>132950</v>
      </c>
      <c r="E63" s="26">
        <v>0</v>
      </c>
    </row>
    <row r="64" spans="1:6" s="22" customFormat="1" x14ac:dyDescent="0.35">
      <c r="A64" s="22">
        <v>6590</v>
      </c>
      <c r="B64" s="23" t="s">
        <v>59</v>
      </c>
      <c r="C64" s="24"/>
      <c r="D64" s="25">
        <v>0</v>
      </c>
      <c r="E64" s="26"/>
    </row>
    <row r="65" spans="1:6" s="22" customFormat="1" x14ac:dyDescent="0.35">
      <c r="A65" s="29">
        <v>0</v>
      </c>
      <c r="B65" s="27" t="s">
        <v>60</v>
      </c>
      <c r="C65" s="24">
        <v>0</v>
      </c>
      <c r="D65" s="28">
        <f>SUM(D64)</f>
        <v>0</v>
      </c>
      <c r="E65" s="26">
        <v>0</v>
      </c>
    </row>
    <row r="66" spans="1:6" s="22" customFormat="1" x14ac:dyDescent="0.35">
      <c r="A66" s="22">
        <v>6420</v>
      </c>
      <c r="B66" s="22" t="s">
        <v>61</v>
      </c>
      <c r="C66" s="24"/>
      <c r="D66" s="25">
        <v>0</v>
      </c>
      <c r="E66" s="26"/>
    </row>
    <row r="67" spans="1:6" s="22" customFormat="1" x14ac:dyDescent="0.35">
      <c r="A67" s="22">
        <v>6552</v>
      </c>
      <c r="B67" s="23" t="s">
        <v>62</v>
      </c>
      <c r="C67" s="24"/>
      <c r="D67" s="25">
        <v>0</v>
      </c>
      <c r="E67" s="26"/>
    </row>
    <row r="68" spans="1:6" s="22" customFormat="1" x14ac:dyDescent="0.35">
      <c r="A68" s="22">
        <v>6810</v>
      </c>
      <c r="B68" s="23" t="s">
        <v>63</v>
      </c>
      <c r="C68" s="24"/>
      <c r="D68" s="25">
        <v>0</v>
      </c>
      <c r="E68" s="26"/>
    </row>
    <row r="69" spans="1:6" s="22" customFormat="1" x14ac:dyDescent="0.35">
      <c r="A69" s="22">
        <v>6811</v>
      </c>
      <c r="B69" s="22" t="s">
        <v>64</v>
      </c>
      <c r="C69" s="24"/>
      <c r="D69" s="25">
        <v>0</v>
      </c>
      <c r="E69" s="26"/>
    </row>
    <row r="70" spans="1:6" s="22" customFormat="1" x14ac:dyDescent="0.35">
      <c r="A70" s="22">
        <v>6815</v>
      </c>
      <c r="B70" s="22" t="s">
        <v>65</v>
      </c>
      <c r="C70" s="24"/>
      <c r="D70" s="25">
        <v>30000</v>
      </c>
      <c r="E70" s="21"/>
      <c r="F70" s="22" t="s">
        <v>108</v>
      </c>
    </row>
    <row r="71" spans="1:6" s="22" customFormat="1" x14ac:dyDescent="0.35">
      <c r="A71" s="22">
        <v>6821</v>
      </c>
      <c r="B71" s="23" t="s">
        <v>66</v>
      </c>
      <c r="C71" s="24"/>
      <c r="D71" s="25">
        <v>0</v>
      </c>
      <c r="E71" s="26"/>
    </row>
    <row r="72" spans="1:6" s="22" customFormat="1" x14ac:dyDescent="0.35">
      <c r="A72" s="22">
        <v>6860</v>
      </c>
      <c r="B72" s="23" t="s">
        <v>67</v>
      </c>
      <c r="C72" s="24"/>
      <c r="D72" s="25">
        <v>15000</v>
      </c>
      <c r="E72" s="26"/>
      <c r="F72" s="22" t="s">
        <v>88</v>
      </c>
    </row>
    <row r="73" spans="1:6" s="22" customFormat="1" x14ac:dyDescent="0.35">
      <c r="A73" s="22">
        <v>6890</v>
      </c>
      <c r="B73" s="22" t="s">
        <v>68</v>
      </c>
      <c r="C73" s="24"/>
      <c r="D73" s="25">
        <v>500</v>
      </c>
      <c r="E73" s="26"/>
    </row>
    <row r="74" spans="1:6" s="22" customFormat="1" x14ac:dyDescent="0.35">
      <c r="A74" s="22">
        <v>0</v>
      </c>
      <c r="B74" s="27" t="s">
        <v>69</v>
      </c>
      <c r="C74" s="24">
        <v>14400</v>
      </c>
      <c r="D74" s="28">
        <f>SUM(D66:D73)</f>
        <v>45500</v>
      </c>
      <c r="E74" s="26">
        <v>0</v>
      </c>
    </row>
    <row r="75" spans="1:6" s="22" customFormat="1" x14ac:dyDescent="0.35">
      <c r="A75" s="22">
        <v>6710</v>
      </c>
      <c r="B75" s="23" t="s">
        <v>70</v>
      </c>
      <c r="C75" s="24"/>
      <c r="D75" s="25"/>
      <c r="E75" s="26"/>
    </row>
    <row r="76" spans="1:6" s="22" customFormat="1" x14ac:dyDescent="0.35">
      <c r="A76" s="22">
        <v>6711</v>
      </c>
      <c r="B76" s="23" t="s">
        <v>71</v>
      </c>
      <c r="C76" s="24"/>
      <c r="D76" s="25">
        <v>55000</v>
      </c>
      <c r="E76" s="21"/>
      <c r="F76" s="22" t="s">
        <v>89</v>
      </c>
    </row>
    <row r="77" spans="1:6" s="22" customFormat="1" x14ac:dyDescent="0.35">
      <c r="A77" s="22">
        <v>6715</v>
      </c>
      <c r="B77" s="23" t="s">
        <v>72</v>
      </c>
      <c r="C77" s="24"/>
      <c r="D77" s="25"/>
      <c r="E77" s="26"/>
    </row>
    <row r="78" spans="1:6" x14ac:dyDescent="0.35">
      <c r="A78">
        <v>0</v>
      </c>
      <c r="B78" s="9" t="s">
        <v>73</v>
      </c>
      <c r="C78" s="13">
        <v>50000</v>
      </c>
      <c r="D78" s="16">
        <f>SUM(D75:D77)</f>
        <v>55000</v>
      </c>
      <c r="E78" s="14">
        <v>0</v>
      </c>
    </row>
    <row r="79" spans="1:6" x14ac:dyDescent="0.35">
      <c r="A79" s="10">
        <v>0</v>
      </c>
      <c r="B79" s="11"/>
      <c r="C79" s="11"/>
      <c r="D79" s="11"/>
      <c r="E79" s="11"/>
    </row>
    <row r="80" spans="1:6" x14ac:dyDescent="0.35">
      <c r="A80">
        <v>0</v>
      </c>
      <c r="B80" s="9" t="s">
        <v>74</v>
      </c>
      <c r="C80" s="13">
        <f>C38+C40+C46+C63+C65+C74+C78</f>
        <v>387850</v>
      </c>
      <c r="D80" s="18">
        <f>D38+D46+D63+D65+D74+D78+D40</f>
        <v>514550</v>
      </c>
      <c r="E80" s="15">
        <f>E38+E40+E46+E63+E65+E74+E78</f>
        <v>0</v>
      </c>
    </row>
    <row r="81" spans="1:5" x14ac:dyDescent="0.35">
      <c r="A81">
        <v>0</v>
      </c>
      <c r="B81" s="8"/>
      <c r="C81" s="13"/>
      <c r="D81" s="17"/>
      <c r="E81" s="14"/>
    </row>
    <row r="82" spans="1:5" x14ac:dyDescent="0.35">
      <c r="A82">
        <v>0</v>
      </c>
      <c r="B82" s="9" t="s">
        <v>75</v>
      </c>
      <c r="C82" s="13">
        <f>C31+C80</f>
        <v>-7874.8300000000163</v>
      </c>
      <c r="D82" s="17">
        <f>D31+D80</f>
        <v>13550</v>
      </c>
      <c r="E82" s="14"/>
    </row>
    <row r="83" spans="1:5" x14ac:dyDescent="0.35">
      <c r="A83">
        <v>0</v>
      </c>
      <c r="B83" s="8"/>
      <c r="C83" s="13"/>
      <c r="D83" s="17"/>
      <c r="E83" s="14"/>
    </row>
    <row r="84" spans="1:5" x14ac:dyDescent="0.35">
      <c r="A84">
        <v>0</v>
      </c>
      <c r="B84" s="8" t="s">
        <v>76</v>
      </c>
      <c r="C84" s="13"/>
      <c r="D84" s="17"/>
      <c r="E84" s="14"/>
    </row>
    <row r="85" spans="1:5" x14ac:dyDescent="0.35">
      <c r="A85">
        <v>8040</v>
      </c>
      <c r="B85" s="8" t="s">
        <v>77</v>
      </c>
      <c r="C85" s="13"/>
      <c r="D85" s="17">
        <v>-400</v>
      </c>
      <c r="E85" s="14"/>
    </row>
    <row r="86" spans="1:5" x14ac:dyDescent="0.35">
      <c r="A86">
        <v>0</v>
      </c>
      <c r="B86" s="8"/>
      <c r="C86" s="13"/>
      <c r="D86" s="17"/>
      <c r="E86" s="14"/>
    </row>
    <row r="87" spans="1:5" x14ac:dyDescent="0.35">
      <c r="A87">
        <v>0</v>
      </c>
      <c r="B87" s="8"/>
      <c r="C87" s="13"/>
      <c r="D87" s="17"/>
      <c r="E87" s="14"/>
    </row>
    <row r="88" spans="1:5" x14ac:dyDescent="0.35">
      <c r="A88">
        <v>0</v>
      </c>
      <c r="B88" s="8"/>
      <c r="C88" s="13"/>
      <c r="D88" s="17"/>
      <c r="E88" s="14"/>
    </row>
    <row r="89" spans="1:5" x14ac:dyDescent="0.35">
      <c r="A89">
        <v>0</v>
      </c>
      <c r="B89" s="9" t="s">
        <v>78</v>
      </c>
      <c r="C89" s="13"/>
      <c r="D89" s="17"/>
      <c r="E89" s="14"/>
    </row>
    <row r="90" spans="1:5" x14ac:dyDescent="0.35">
      <c r="A90">
        <v>0</v>
      </c>
      <c r="B90" s="8"/>
      <c r="C90" s="13"/>
      <c r="D90" s="17">
        <f>D82+D85</f>
        <v>13150</v>
      </c>
      <c r="E90" s="14">
        <f>(D90/D31)*100</f>
        <v>-2.6247504990019959</v>
      </c>
    </row>
    <row r="91" spans="1:5" x14ac:dyDescent="0.35">
      <c r="A91">
        <v>0</v>
      </c>
      <c r="B91" s="8"/>
      <c r="C91" s="13"/>
      <c r="D91" s="17"/>
      <c r="E91" s="14"/>
    </row>
    <row r="92" spans="1:5" x14ac:dyDescent="0.35">
      <c r="A92">
        <v>0</v>
      </c>
      <c r="B92" s="8" t="s">
        <v>79</v>
      </c>
      <c r="C92" s="13"/>
      <c r="D92" s="17"/>
      <c r="E92" s="14"/>
    </row>
    <row r="93" spans="1:5" x14ac:dyDescent="0.35">
      <c r="A93">
        <v>0</v>
      </c>
      <c r="B93" s="8"/>
      <c r="C93" s="13"/>
      <c r="D93" s="17"/>
      <c r="E93" s="14"/>
    </row>
    <row r="94" spans="1:5" x14ac:dyDescent="0.35">
      <c r="A94">
        <v>0</v>
      </c>
      <c r="B94" s="8"/>
      <c r="C94" s="13"/>
      <c r="D94" s="17"/>
      <c r="E94" s="14"/>
    </row>
    <row r="95" spans="1:5" x14ac:dyDescent="0.35">
      <c r="A95">
        <v>0</v>
      </c>
      <c r="B95" s="8"/>
      <c r="C95" s="13"/>
      <c r="D95" s="17"/>
      <c r="E95" s="14"/>
    </row>
    <row r="96" spans="1:5" x14ac:dyDescent="0.35">
      <c r="A96">
        <v>0</v>
      </c>
      <c r="B96" s="9" t="s">
        <v>117</v>
      </c>
      <c r="C96" s="13"/>
      <c r="D96" s="17">
        <f>D90+D92</f>
        <v>13150</v>
      </c>
      <c r="E96" s="19">
        <f>(D96*100)/D31</f>
        <v>-2.6247504990019959</v>
      </c>
    </row>
    <row r="97" spans="2:5" x14ac:dyDescent="0.35">
      <c r="D97" s="17"/>
    </row>
    <row r="98" spans="2:5" x14ac:dyDescent="0.35">
      <c r="B98" t="s">
        <v>118</v>
      </c>
      <c r="D98" s="17">
        <v>-25000</v>
      </c>
      <c r="E98" s="47">
        <f>(D98/D31)*100</f>
        <v>4.9900199600798407</v>
      </c>
    </row>
    <row r="100" spans="2:5" x14ac:dyDescent="0.35">
      <c r="B100" t="s">
        <v>113</v>
      </c>
      <c r="D100">
        <v>56780</v>
      </c>
    </row>
    <row r="101" spans="2:5" x14ac:dyDescent="0.35">
      <c r="B101" t="s">
        <v>114</v>
      </c>
      <c r="D101">
        <v>25000</v>
      </c>
    </row>
    <row r="102" spans="2:5" x14ac:dyDescent="0.35">
      <c r="B102" t="s">
        <v>115</v>
      </c>
      <c r="D102">
        <v>13150</v>
      </c>
      <c r="E102" s="47"/>
    </row>
    <row r="103" spans="2:5" x14ac:dyDescent="0.35">
      <c r="B103" t="s">
        <v>116</v>
      </c>
      <c r="D103">
        <f>D100-D101-D102</f>
        <v>18630</v>
      </c>
    </row>
  </sheetData>
  <mergeCells count="2">
    <mergeCell ref="A1:C4"/>
    <mergeCell ref="D1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Basket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 Fredriksen</dc:creator>
  <cp:lastModifiedBy>May-Lisbeth Norum</cp:lastModifiedBy>
  <dcterms:created xsi:type="dcterms:W3CDTF">2022-10-03T10:15:21Z</dcterms:created>
  <dcterms:modified xsi:type="dcterms:W3CDTF">2023-03-03T12:36:30Z</dcterms:modified>
</cp:coreProperties>
</file>